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415" windowHeight="12045" activeTab="2"/>
  </bookViews>
  <sheets>
    <sheet name="수입" sheetId="1" r:id="rId1"/>
    <sheet name="지출" sheetId="2" r:id="rId2"/>
    <sheet name="총괄" sheetId="3" r:id="rId3"/>
  </sheets>
  <calcPr calcId="124519"/>
</workbook>
</file>

<file path=xl/calcChain.xml><?xml version="1.0" encoding="utf-8"?>
<calcChain xmlns="http://schemas.openxmlformats.org/spreadsheetml/2006/main">
  <c r="K6" i="3"/>
  <c r="K27"/>
  <c r="J27"/>
  <c r="L25"/>
  <c r="L27" s="1"/>
  <c r="K24"/>
  <c r="J24"/>
  <c r="L20"/>
  <c r="L22"/>
  <c r="L18"/>
  <c r="L24" s="1"/>
  <c r="K17"/>
  <c r="J17"/>
  <c r="L11"/>
  <c r="L13"/>
  <c r="L15"/>
  <c r="K30"/>
  <c r="J30"/>
  <c r="J6" s="1"/>
  <c r="L28"/>
  <c r="L30" s="1"/>
  <c r="L6" s="1"/>
  <c r="E21"/>
  <c r="D21"/>
  <c r="F19"/>
  <c r="F17"/>
  <c r="F15"/>
  <c r="E14"/>
  <c r="D14"/>
  <c r="F12"/>
  <c r="F14" s="1"/>
  <c r="E11"/>
  <c r="D11"/>
  <c r="D6" s="1"/>
  <c r="L9"/>
  <c r="F9"/>
  <c r="L7"/>
  <c r="F7"/>
  <c r="E21" i="2"/>
  <c r="E33"/>
  <c r="E10"/>
  <c r="I11"/>
  <c r="E8"/>
  <c r="I9"/>
  <c r="E6" i="3" l="1"/>
  <c r="L17"/>
  <c r="F21"/>
  <c r="F11"/>
  <c r="F6" s="1"/>
  <c r="E28" i="1"/>
  <c r="D28"/>
  <c r="F25"/>
  <c r="F22"/>
  <c r="F19"/>
  <c r="F33" i="2"/>
  <c r="F23"/>
  <c r="F21"/>
  <c r="E25"/>
  <c r="E18"/>
  <c r="E35"/>
  <c r="F35"/>
  <c r="F26"/>
  <c r="F28" i="1" l="1"/>
  <c r="F25" i="2"/>
  <c r="F19"/>
  <c r="F16"/>
  <c r="F14"/>
  <c r="F12"/>
  <c r="E32"/>
  <c r="E7" s="1"/>
  <c r="F32"/>
  <c r="F10"/>
  <c r="F8"/>
  <c r="D35"/>
  <c r="D32"/>
  <c r="D25"/>
  <c r="D18"/>
  <c r="E18" i="1"/>
  <c r="F15"/>
  <c r="F18" s="1"/>
  <c r="E14"/>
  <c r="F11"/>
  <c r="F8"/>
  <c r="D18"/>
  <c r="D14"/>
  <c r="D7" i="2" l="1"/>
  <c r="F18"/>
  <c r="F7" s="1"/>
  <c r="E7" i="1"/>
  <c r="N5" i="2" s="1"/>
  <c r="D7" i="1"/>
  <c r="F14"/>
  <c r="F7" s="1"/>
</calcChain>
</file>

<file path=xl/sharedStrings.xml><?xml version="1.0" encoding="utf-8"?>
<sst xmlns="http://schemas.openxmlformats.org/spreadsheetml/2006/main" count="145" uniqueCount="101">
  <si>
    <t>과목</t>
  </si>
  <si>
    <t>산출내역</t>
  </si>
  <si>
    <t>관</t>
  </si>
  <si>
    <t>항</t>
  </si>
  <si>
    <t>목</t>
  </si>
  <si>
    <t>총계</t>
  </si>
  <si>
    <t>소계</t>
  </si>
  <si>
    <t>*유관기관 업무회의비</t>
  </si>
  <si>
    <t>4회</t>
  </si>
  <si>
    <t>증감</t>
    <phoneticPr fontId="1" type="noConversion"/>
  </si>
  <si>
    <t>*재단 이사회회의비</t>
  </si>
  <si>
    <t>*등기료</t>
  </si>
  <si>
    <t>*우편요금외</t>
  </si>
  <si>
    <t>12회</t>
  </si>
  <si>
    <t>*울산노인의집 후원금</t>
  </si>
  <si>
    <t>*울산노인요양원 후원금</t>
  </si>
  <si>
    <t>*잡지출</t>
  </si>
  <si>
    <t>증감</t>
    <phoneticPr fontId="1" type="noConversion"/>
  </si>
  <si>
    <t>소계</t>
    <phoneticPr fontId="1" type="noConversion"/>
  </si>
  <si>
    <t>4회</t>
    <phoneticPr fontId="1" type="noConversion"/>
  </si>
  <si>
    <t>*협회비 및 협의회비</t>
    <phoneticPr fontId="1" type="noConversion"/>
  </si>
  <si>
    <t>* 시설공사비</t>
    <phoneticPr fontId="1" type="noConversion"/>
  </si>
  <si>
    <t>*울산주간보호센터 후원금</t>
    <phoneticPr fontId="1" type="noConversion"/>
  </si>
  <si>
    <t>2019년 한마음복지재단 세출 명세서</t>
    <phoneticPr fontId="1" type="noConversion"/>
  </si>
  <si>
    <t>2019.01.01.~2019.12.31</t>
    <phoneticPr fontId="1" type="noConversion"/>
  </si>
  <si>
    <t>2019년 한마음복지재단 세입 명세서</t>
    <phoneticPr fontId="1" type="noConversion"/>
  </si>
  <si>
    <t>05
후원금
수입</t>
    <phoneticPr fontId="1" type="noConversion"/>
  </si>
  <si>
    <t>51
후원금
수입</t>
    <phoneticPr fontId="1" type="noConversion"/>
  </si>
  <si>
    <t>511
지정후원금
수입</t>
    <phoneticPr fontId="1" type="noConversion"/>
  </si>
  <si>
    <t>512
비지정
후원금수입</t>
    <phoneticPr fontId="1" type="noConversion"/>
  </si>
  <si>
    <t>2019년 예산액</t>
    <phoneticPr fontId="1" type="noConversion"/>
  </si>
  <si>
    <t>2018년 예산액</t>
    <phoneticPr fontId="1" type="noConversion"/>
  </si>
  <si>
    <t>2019년 예산액</t>
    <phoneticPr fontId="1" type="noConversion"/>
  </si>
  <si>
    <t xml:space="preserve"> 예산액</t>
    <phoneticPr fontId="1" type="noConversion"/>
  </si>
  <si>
    <t>08
이월금</t>
    <phoneticPr fontId="1" type="noConversion"/>
  </si>
  <si>
    <t>81
이월금</t>
    <phoneticPr fontId="1" type="noConversion"/>
  </si>
  <si>
    <t>811
전년도
이월금</t>
    <phoneticPr fontId="1" type="noConversion"/>
  </si>
  <si>
    <t>09
잡수입</t>
    <phoneticPr fontId="1" type="noConversion"/>
  </si>
  <si>
    <t>91
잡수입</t>
    <phoneticPr fontId="1" type="noConversion"/>
  </si>
  <si>
    <t>911
불용품
매각대</t>
    <phoneticPr fontId="1" type="noConversion"/>
  </si>
  <si>
    <t>912
예금이자
수입</t>
    <phoneticPr fontId="1" type="noConversion"/>
  </si>
  <si>
    <t>913
기타잡수입</t>
    <phoneticPr fontId="1" type="noConversion"/>
  </si>
  <si>
    <t>예산액</t>
    <phoneticPr fontId="1" type="noConversion"/>
  </si>
  <si>
    <t>01
사무비</t>
    <phoneticPr fontId="1" type="noConversion"/>
  </si>
  <si>
    <t>12
업무
추진비</t>
    <phoneticPr fontId="1" type="noConversion"/>
  </si>
  <si>
    <t>13
운영비</t>
    <phoneticPr fontId="1" type="noConversion"/>
  </si>
  <si>
    <t>121
기관운영비</t>
    <phoneticPr fontId="1" type="noConversion"/>
  </si>
  <si>
    <t>123
회의비</t>
    <phoneticPr fontId="1" type="noConversion"/>
  </si>
  <si>
    <t>132
수용비 및
수수료</t>
    <phoneticPr fontId="1" type="noConversion"/>
  </si>
  <si>
    <t>133
공공요금</t>
    <phoneticPr fontId="1" type="noConversion"/>
  </si>
  <si>
    <t>134
제세공과금</t>
    <phoneticPr fontId="1" type="noConversion"/>
  </si>
  <si>
    <t>02
재산
조성비</t>
    <phoneticPr fontId="1" type="noConversion"/>
  </si>
  <si>
    <t>21
재상조성비</t>
    <phoneticPr fontId="1" type="noConversion"/>
  </si>
  <si>
    <t>211
시설비</t>
    <phoneticPr fontId="1" type="noConversion"/>
  </si>
  <si>
    <t>212
자산취득비</t>
    <phoneticPr fontId="1" type="noConversion"/>
  </si>
  <si>
    <t>213
시설장비
유지비</t>
    <phoneticPr fontId="1" type="noConversion"/>
  </si>
  <si>
    <t>04
전출금</t>
    <phoneticPr fontId="1" type="noConversion"/>
  </si>
  <si>
    <t>41
전출금</t>
    <phoneticPr fontId="1" type="noConversion"/>
  </si>
  <si>
    <t>411
시설전출금
(후원금)</t>
    <phoneticPr fontId="1" type="noConversion"/>
  </si>
  <si>
    <t>07
잡지출</t>
    <phoneticPr fontId="1" type="noConversion"/>
  </si>
  <si>
    <t>71
잡지출</t>
    <phoneticPr fontId="1" type="noConversion"/>
  </si>
  <si>
    <t>711
잡지출</t>
    <phoneticPr fontId="1" type="noConversion"/>
  </si>
  <si>
    <t>*자산취득비</t>
    <phoneticPr fontId="1" type="noConversion"/>
  </si>
  <si>
    <t>*시설장비유지비</t>
    <phoneticPr fontId="1" type="noConversion"/>
  </si>
  <si>
    <t>세입</t>
  </si>
  <si>
    <t>세출</t>
  </si>
  <si>
    <t>예산액</t>
  </si>
  <si>
    <t>증감</t>
  </si>
  <si>
    <t>항</t>
    <phoneticPr fontId="1" type="noConversion"/>
  </si>
  <si>
    <t>2018예산</t>
    <phoneticPr fontId="1" type="noConversion"/>
  </si>
  <si>
    <t>2019예산</t>
    <phoneticPr fontId="1" type="noConversion"/>
  </si>
  <si>
    <t>금액</t>
  </si>
  <si>
    <t>(A)</t>
  </si>
  <si>
    <t>(B)</t>
  </si>
  <si>
    <t>(B)-(A)</t>
  </si>
  <si>
    <t>511
지정후원금</t>
    <phoneticPr fontId="1" type="noConversion"/>
  </si>
  <si>
    <t>12
업무추진비</t>
    <phoneticPr fontId="1" type="noConversion"/>
  </si>
  <si>
    <t>512
비지정후원금</t>
    <phoneticPr fontId="1" type="noConversion"/>
  </si>
  <si>
    <t>2019년 울산한마음복지재단 예산 총괄표</t>
    <phoneticPr fontId="1" type="noConversion"/>
  </si>
  <si>
    <t>811
전년도이월금</t>
    <phoneticPr fontId="1" type="noConversion"/>
  </si>
  <si>
    <t>911
불용품매각대</t>
    <phoneticPr fontId="1" type="noConversion"/>
  </si>
  <si>
    <t>912
예금이자수입</t>
    <phoneticPr fontId="1" type="noConversion"/>
  </si>
  <si>
    <t>123
회의미</t>
    <phoneticPr fontId="1" type="noConversion"/>
  </si>
  <si>
    <t>132
수용비</t>
    <phoneticPr fontId="1" type="noConversion"/>
  </si>
  <si>
    <t>133
공공요금</t>
    <phoneticPr fontId="1" type="noConversion"/>
  </si>
  <si>
    <t>134
제세공과금</t>
    <phoneticPr fontId="1" type="noConversion"/>
  </si>
  <si>
    <t>13
운영비</t>
    <phoneticPr fontId="1" type="noConversion"/>
  </si>
  <si>
    <t>02
재산조성비</t>
    <phoneticPr fontId="1" type="noConversion"/>
  </si>
  <si>
    <t>21
재산조성비</t>
    <phoneticPr fontId="1" type="noConversion"/>
  </si>
  <si>
    <t>211
시설비</t>
    <phoneticPr fontId="1" type="noConversion"/>
  </si>
  <si>
    <t>212
자산취득비</t>
    <phoneticPr fontId="1" type="noConversion"/>
  </si>
  <si>
    <t>213
시설장비</t>
    <phoneticPr fontId="1" type="noConversion"/>
  </si>
  <si>
    <t>04
전출금</t>
    <phoneticPr fontId="1" type="noConversion"/>
  </si>
  <si>
    <t>41
전출금</t>
    <phoneticPr fontId="1" type="noConversion"/>
  </si>
  <si>
    <t>411
시설전출금</t>
    <phoneticPr fontId="1" type="noConversion"/>
  </si>
  <si>
    <t>* 전년도 이월금          20,000,000</t>
    <phoneticPr fontId="1" type="noConversion"/>
  </si>
  <si>
    <t xml:space="preserve">1. 지정후원금               1,000,000   </t>
    <phoneticPr fontId="1" type="noConversion"/>
  </si>
  <si>
    <t>1. 비지정후원금         37,300,000</t>
    <phoneticPr fontId="1" type="noConversion"/>
  </si>
  <si>
    <t>* 이자수입                     500,000</t>
    <phoneticPr fontId="1" type="noConversion"/>
  </si>
  <si>
    <t>*불용품매각대              500,000</t>
    <phoneticPr fontId="1" type="noConversion"/>
  </si>
  <si>
    <t xml:space="preserve">* 잡수입                   1,000,000  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</si>
</sst>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rgb="FF00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b/>
      <sz val="20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b/>
      <sz val="20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8"/>
      <color rgb="FF000000"/>
      <name val="굴림"/>
      <family val="3"/>
      <charset val="129"/>
    </font>
    <font>
      <b/>
      <sz val="18"/>
      <color rgb="FF000000"/>
      <name val="굴림체"/>
      <family val="3"/>
      <charset val="129"/>
    </font>
    <font>
      <sz val="9"/>
      <color rgb="FF000000"/>
      <name val="굴림"/>
      <family val="3"/>
      <charset val="129"/>
    </font>
    <font>
      <b/>
      <sz val="16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  <font>
      <b/>
      <sz val="9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8"/>
      <color rgb="FF00000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3" borderId="16" xfId="0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right" vertical="center" wrapText="1"/>
    </xf>
    <xf numFmtId="41" fontId="3" fillId="3" borderId="4" xfId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2" fillId="2" borderId="47" xfId="0" applyFont="1" applyFill="1" applyBorder="1" applyAlignment="1">
      <alignment horizontal="justify" vertical="center" wrapText="1"/>
    </xf>
    <xf numFmtId="0" fontId="2" fillId="3" borderId="43" xfId="0" applyFont="1" applyFill="1" applyBorder="1" applyAlignment="1">
      <alignment horizontal="justify" vertical="center" wrapText="1"/>
    </xf>
    <xf numFmtId="0" fontId="2" fillId="3" borderId="44" xfId="0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3" fontId="3" fillId="2" borderId="46" xfId="0" applyNumberFormat="1" applyFont="1" applyFill="1" applyBorder="1" applyAlignment="1">
      <alignment horizontal="right" vertical="center" wrapText="1"/>
    </xf>
    <xf numFmtId="3" fontId="3" fillId="2" borderId="51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5" fillId="0" borderId="55" xfId="0" applyFont="1" applyBorder="1" applyAlignment="1">
      <alignment vertical="center" wrapText="1"/>
    </xf>
    <xf numFmtId="0" fontId="3" fillId="3" borderId="56" xfId="0" applyFont="1" applyFill="1" applyBorder="1" applyAlignment="1">
      <alignment horizontal="center" vertical="center" wrapText="1"/>
    </xf>
    <xf numFmtId="41" fontId="3" fillId="3" borderId="56" xfId="1" applyFont="1" applyFill="1" applyBorder="1" applyAlignment="1">
      <alignment horizontal="right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right" vertical="center" wrapText="1"/>
    </xf>
    <xf numFmtId="0" fontId="5" fillId="0" borderId="58" xfId="0" applyFont="1" applyBorder="1">
      <alignment vertical="center"/>
    </xf>
    <xf numFmtId="0" fontId="2" fillId="0" borderId="24" xfId="0" applyFont="1" applyBorder="1" applyAlignment="1">
      <alignment horizontal="right" vertical="center" wrapText="1"/>
    </xf>
    <xf numFmtId="0" fontId="3" fillId="0" borderId="56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4" fillId="0" borderId="0" xfId="0" applyNumberFormat="1" applyFont="1">
      <alignment vertical="center"/>
    </xf>
    <xf numFmtId="0" fontId="19" fillId="4" borderId="69" xfId="0" applyFont="1" applyFill="1" applyBorder="1" applyAlignment="1">
      <alignment horizontal="center" vertical="center" wrapText="1"/>
    </xf>
    <xf numFmtId="0" fontId="19" fillId="4" borderId="68" xfId="0" applyFont="1" applyFill="1" applyBorder="1" applyAlignment="1">
      <alignment horizontal="center" vertical="center" wrapText="1"/>
    </xf>
    <xf numFmtId="3" fontId="19" fillId="2" borderId="68" xfId="0" applyNumberFormat="1" applyFont="1" applyFill="1" applyBorder="1" applyAlignment="1">
      <alignment horizontal="right" vertical="center" wrapText="1"/>
    </xf>
    <xf numFmtId="0" fontId="17" fillId="3" borderId="75" xfId="0" applyFont="1" applyFill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right" vertical="center" wrapText="1"/>
    </xf>
    <xf numFmtId="0" fontId="20" fillId="3" borderId="67" xfId="0" applyFont="1" applyFill="1" applyBorder="1" applyAlignment="1">
      <alignment vertical="center" wrapText="1"/>
    </xf>
    <xf numFmtId="0" fontId="19" fillId="3" borderId="68" xfId="0" applyFont="1" applyFill="1" applyBorder="1" applyAlignment="1">
      <alignment vertical="center" wrapText="1"/>
    </xf>
    <xf numFmtId="0" fontId="17" fillId="3" borderId="80" xfId="0" applyFont="1" applyFill="1" applyBorder="1" applyAlignment="1">
      <alignment horizontal="center" vertical="center" wrapText="1"/>
    </xf>
    <xf numFmtId="3" fontId="19" fillId="3" borderId="56" xfId="0" applyNumberFormat="1" applyFont="1" applyFill="1" applyBorder="1" applyAlignment="1">
      <alignment horizontal="right" vertical="center" wrapText="1"/>
    </xf>
    <xf numFmtId="0" fontId="19" fillId="3" borderId="55" xfId="0" applyFont="1" applyFill="1" applyBorder="1" applyAlignment="1">
      <alignment horizontal="center" vertical="center" wrapText="1"/>
    </xf>
    <xf numFmtId="0" fontId="19" fillId="3" borderId="57" xfId="0" applyFont="1" applyFill="1" applyBorder="1" applyAlignment="1">
      <alignment vertical="center" wrapText="1"/>
    </xf>
    <xf numFmtId="0" fontId="19" fillId="3" borderId="80" xfId="0" applyFont="1" applyFill="1" applyBorder="1" applyAlignment="1">
      <alignment vertical="center" wrapText="1"/>
    </xf>
    <xf numFmtId="41" fontId="19" fillId="3" borderId="56" xfId="1" applyFont="1" applyFill="1" applyBorder="1" applyAlignment="1">
      <alignment vertical="center" wrapText="1"/>
    </xf>
    <xf numFmtId="41" fontId="19" fillId="3" borderId="85" xfId="1" applyFont="1" applyFill="1" applyBorder="1" applyAlignment="1">
      <alignment vertical="center" wrapText="1"/>
    </xf>
    <xf numFmtId="41" fontId="19" fillId="3" borderId="68" xfId="1" applyFont="1" applyFill="1" applyBorder="1" applyAlignment="1">
      <alignment vertical="center" wrapText="1"/>
    </xf>
    <xf numFmtId="0" fontId="23" fillId="3" borderId="68" xfId="0" applyFont="1" applyFill="1" applyBorder="1" applyAlignment="1">
      <alignment vertical="center" wrapText="1"/>
    </xf>
    <xf numFmtId="3" fontId="19" fillId="2" borderId="69" xfId="0" applyNumberFormat="1" applyFont="1" applyFill="1" applyBorder="1" applyAlignment="1">
      <alignment horizontal="right" vertical="center" wrapText="1"/>
    </xf>
    <xf numFmtId="0" fontId="19" fillId="3" borderId="67" xfId="0" applyFont="1" applyFill="1" applyBorder="1" applyAlignment="1">
      <alignment vertical="center" wrapText="1"/>
    </xf>
    <xf numFmtId="41" fontId="19" fillId="3" borderId="69" xfId="1" applyFont="1" applyFill="1" applyBorder="1" applyAlignment="1">
      <alignment vertical="center" wrapText="1"/>
    </xf>
    <xf numFmtId="3" fontId="19" fillId="3" borderId="42" xfId="0" applyNumberFormat="1" applyFont="1" applyFill="1" applyBorder="1" applyAlignment="1">
      <alignment horizontal="right" vertical="center" wrapText="1"/>
    </xf>
    <xf numFmtId="3" fontId="19" fillId="3" borderId="85" xfId="0" applyNumberFormat="1" applyFont="1" applyFill="1" applyBorder="1" applyAlignment="1">
      <alignment horizontal="right" vertical="center" wrapText="1"/>
    </xf>
    <xf numFmtId="0" fontId="19" fillId="4" borderId="6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40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41" fontId="2" fillId="0" borderId="1" xfId="1" applyFont="1" applyBorder="1" applyAlignment="1">
      <alignment horizontal="right" vertical="center" wrapText="1"/>
    </xf>
    <xf numFmtId="41" fontId="2" fillId="0" borderId="6" xfId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26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3" fillId="4" borderId="54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41" fontId="2" fillId="0" borderId="10" xfId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1" fontId="2" fillId="0" borderId="5" xfId="1" applyFont="1" applyBorder="1" applyAlignment="1">
      <alignment horizontal="right" vertical="center" wrapText="1"/>
    </xf>
    <xf numFmtId="41" fontId="2" fillId="0" borderId="10" xfId="1" applyFont="1" applyBorder="1" applyAlignment="1">
      <alignment horizontal="center" vertical="center" wrapText="1"/>
    </xf>
    <xf numFmtId="41" fontId="2" fillId="0" borderId="6" xfId="1" applyFont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justify" vertical="center" wrapText="1"/>
    </xf>
    <xf numFmtId="0" fontId="2" fillId="2" borderId="49" xfId="0" applyFont="1" applyFill="1" applyBorder="1" applyAlignment="1">
      <alignment horizontal="justify" vertical="center" wrapText="1"/>
    </xf>
    <xf numFmtId="0" fontId="2" fillId="2" borderId="53" xfId="0" applyFont="1" applyFill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1" fontId="2" fillId="0" borderId="1" xfId="1" applyFont="1" applyBorder="1" applyAlignment="1">
      <alignment horizontal="center" vertical="center" wrapText="1"/>
    </xf>
    <xf numFmtId="41" fontId="2" fillId="0" borderId="5" xfId="1" applyFont="1" applyBorder="1" applyAlignment="1">
      <alignment horizontal="center" vertical="center" wrapText="1"/>
    </xf>
    <xf numFmtId="0" fontId="19" fillId="4" borderId="6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3" fontId="17" fillId="0" borderId="6" xfId="0" applyNumberFormat="1" applyFont="1" applyBorder="1" applyAlignment="1">
      <alignment horizontal="right" vertical="center" wrapText="1"/>
    </xf>
    <xf numFmtId="3" fontId="17" fillId="0" borderId="39" xfId="0" applyNumberFormat="1" applyFont="1" applyBorder="1" applyAlignment="1">
      <alignment horizontal="right" vertical="center" wrapText="1"/>
    </xf>
    <xf numFmtId="3" fontId="17" fillId="0" borderId="41" xfId="0" applyNumberFormat="1" applyFont="1" applyBorder="1" applyAlignment="1">
      <alignment horizontal="right" vertical="center" wrapText="1"/>
    </xf>
    <xf numFmtId="3" fontId="17" fillId="0" borderId="68" xfId="0" applyNumberFormat="1" applyFont="1" applyBorder="1" applyAlignment="1">
      <alignment vertical="center" wrapText="1"/>
    </xf>
    <xf numFmtId="3" fontId="17" fillId="0" borderId="69" xfId="0" applyNumberFormat="1" applyFont="1" applyBorder="1" applyAlignment="1">
      <alignment vertical="center" wrapText="1"/>
    </xf>
    <xf numFmtId="0" fontId="17" fillId="0" borderId="75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3" borderId="76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3" fontId="17" fillId="0" borderId="68" xfId="0" applyNumberFormat="1" applyFont="1" applyBorder="1" applyAlignment="1">
      <alignment horizontal="right" vertical="center" wrapText="1"/>
    </xf>
    <xf numFmtId="41" fontId="17" fillId="0" borderId="42" xfId="1" applyFont="1" applyBorder="1" applyAlignment="1">
      <alignment horizontal="right" vertical="center" wrapText="1"/>
    </xf>
    <xf numFmtId="41" fontId="17" fillId="0" borderId="39" xfId="1" applyFont="1" applyBorder="1" applyAlignment="1">
      <alignment horizontal="right" vertical="center" wrapText="1"/>
    </xf>
    <xf numFmtId="0" fontId="17" fillId="0" borderId="76" xfId="0" applyFont="1" applyBorder="1" applyAlignment="1">
      <alignment horizontal="center" vertical="center" wrapText="1"/>
    </xf>
    <xf numFmtId="41" fontId="17" fillId="0" borderId="10" xfId="1" applyFont="1" applyBorder="1" applyAlignment="1">
      <alignment horizontal="right" vertical="center" wrapText="1"/>
    </xf>
    <xf numFmtId="41" fontId="17" fillId="0" borderId="5" xfId="1" applyFont="1" applyBorder="1" applyAlignment="1">
      <alignment horizontal="right" vertical="center" wrapText="1"/>
    </xf>
    <xf numFmtId="3" fontId="17" fillId="5" borderId="68" xfId="0" applyNumberFormat="1" applyFont="1" applyFill="1" applyBorder="1" applyAlignment="1">
      <alignment horizontal="right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3" fontId="17" fillId="0" borderId="77" xfId="0" applyNumberFormat="1" applyFont="1" applyBorder="1" applyAlignment="1">
      <alignment horizontal="right" vertical="center" wrapText="1"/>
    </xf>
    <xf numFmtId="3" fontId="17" fillId="0" borderId="78" xfId="0" applyNumberFormat="1" applyFont="1" applyBorder="1" applyAlignment="1">
      <alignment horizontal="right" vertical="center" wrapText="1"/>
    </xf>
    <xf numFmtId="3" fontId="17" fillId="0" borderId="82" xfId="0" applyNumberFormat="1" applyFont="1" applyBorder="1" applyAlignment="1">
      <alignment horizontal="right" vertical="center" wrapText="1"/>
    </xf>
    <xf numFmtId="0" fontId="17" fillId="0" borderId="83" xfId="0" applyFont="1" applyBorder="1" applyAlignment="1">
      <alignment horizontal="right" vertical="center" wrapText="1"/>
    </xf>
    <xf numFmtId="0" fontId="17" fillId="5" borderId="68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79" xfId="0" applyFont="1" applyFill="1" applyBorder="1" applyAlignment="1">
      <alignment horizontal="center" vertical="center" wrapText="1"/>
    </xf>
    <xf numFmtId="41" fontId="17" fillId="5" borderId="68" xfId="1" applyFont="1" applyFill="1" applyBorder="1" applyAlignment="1">
      <alignment horizontal="center" vertical="center" wrapText="1"/>
    </xf>
    <xf numFmtId="41" fontId="21" fillId="0" borderId="68" xfId="1" applyFont="1" applyBorder="1" applyAlignment="1">
      <alignment vertical="center"/>
    </xf>
    <xf numFmtId="41" fontId="21" fillId="0" borderId="69" xfId="1" applyFont="1" applyBorder="1" applyAlignment="1">
      <alignment vertical="center"/>
    </xf>
    <xf numFmtId="0" fontId="17" fillId="0" borderId="77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41" fontId="17" fillId="0" borderId="77" xfId="1" applyFont="1" applyBorder="1" applyAlignment="1">
      <alignment horizontal="center" vertical="center" wrapText="1"/>
    </xf>
    <xf numFmtId="41" fontId="17" fillId="0" borderId="78" xfId="1" applyFont="1" applyBorder="1" applyAlignment="1">
      <alignment horizontal="center" vertical="center" wrapText="1"/>
    </xf>
    <xf numFmtId="41" fontId="17" fillId="5" borderId="69" xfId="1" applyFont="1" applyFill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5" borderId="67" xfId="0" applyFont="1" applyFill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opLeftCell="A5" workbookViewId="0">
      <selection activeCell="O12" sqref="O12"/>
    </sheetView>
  </sheetViews>
  <sheetFormatPr defaultRowHeight="16.5"/>
  <cols>
    <col min="1" max="3" width="10.625" customWidth="1"/>
    <col min="4" max="6" width="13.625" customWidth="1"/>
    <col min="7" max="7" width="27.625" customWidth="1"/>
    <col min="8" max="11" width="5.125" customWidth="1"/>
    <col min="12" max="18" width="0.875" customWidth="1"/>
    <col min="19" max="19" width="15.625" customWidth="1"/>
  </cols>
  <sheetData>
    <row r="1" spans="1:19" s="6" customFormat="1" ht="35.1" customHeight="1">
      <c r="A1" s="68" t="s">
        <v>25</v>
      </c>
      <c r="B1" s="68"/>
      <c r="C1" s="68"/>
      <c r="D1" s="68"/>
      <c r="E1" s="68"/>
      <c r="F1" s="68"/>
      <c r="G1" s="6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6" customFormat="1" ht="15.95" customHeight="1">
      <c r="A2" s="7"/>
    </row>
    <row r="3" spans="1:19" s="6" customFormat="1" ht="35.1" customHeight="1" thickBot="1">
      <c r="A3" s="69" t="s">
        <v>24</v>
      </c>
      <c r="B3" s="69"/>
      <c r="C3" s="69"/>
      <c r="D3" s="69"/>
      <c r="E3" s="69"/>
      <c r="F3" s="69"/>
      <c r="G3" s="6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s="1" customFormat="1" ht="30" customHeight="1">
      <c r="A4" s="100" t="s">
        <v>0</v>
      </c>
      <c r="B4" s="101"/>
      <c r="C4" s="102"/>
      <c r="D4" s="103" t="s">
        <v>33</v>
      </c>
      <c r="E4" s="104"/>
      <c r="F4" s="105"/>
      <c r="G4" s="93" t="s">
        <v>1</v>
      </c>
    </row>
    <row r="5" spans="1:19" s="1" customFormat="1" ht="30" customHeight="1">
      <c r="A5" s="95" t="s">
        <v>2</v>
      </c>
      <c r="B5" s="97" t="s">
        <v>3</v>
      </c>
      <c r="C5" s="97" t="s">
        <v>4</v>
      </c>
      <c r="D5" s="70" t="s">
        <v>31</v>
      </c>
      <c r="E5" s="70" t="s">
        <v>32</v>
      </c>
      <c r="F5" s="70" t="s">
        <v>17</v>
      </c>
      <c r="G5" s="94"/>
    </row>
    <row r="6" spans="1:19" s="1" customFormat="1" ht="30" customHeight="1" thickBot="1">
      <c r="A6" s="96"/>
      <c r="B6" s="71"/>
      <c r="C6" s="71"/>
      <c r="D6" s="71"/>
      <c r="E6" s="71"/>
      <c r="F6" s="71"/>
      <c r="G6" s="94"/>
    </row>
    <row r="7" spans="1:19" s="1" customFormat="1" ht="30" customHeight="1" thickBot="1">
      <c r="A7" s="98" t="s">
        <v>5</v>
      </c>
      <c r="B7" s="99"/>
      <c r="C7" s="99"/>
      <c r="D7" s="27">
        <f>D14+D18+D28</f>
        <v>80500000</v>
      </c>
      <c r="E7" s="27">
        <f t="shared" ref="E7:F7" si="0">E14+E18+E28</f>
        <v>59600000</v>
      </c>
      <c r="F7" s="27">
        <f t="shared" si="0"/>
        <v>-20900000</v>
      </c>
      <c r="G7" s="22"/>
    </row>
    <row r="8" spans="1:19" s="1" customFormat="1" ht="21.95" customHeight="1">
      <c r="A8" s="91" t="s">
        <v>26</v>
      </c>
      <c r="B8" s="92" t="s">
        <v>27</v>
      </c>
      <c r="C8" s="92" t="s">
        <v>28</v>
      </c>
      <c r="D8" s="73">
        <v>3000000</v>
      </c>
      <c r="E8" s="73">
        <v>1000000</v>
      </c>
      <c r="F8" s="73">
        <f>E8-D8</f>
        <v>-2000000</v>
      </c>
      <c r="G8" s="78" t="s">
        <v>96</v>
      </c>
    </row>
    <row r="9" spans="1:19" s="1" customFormat="1" ht="21.95" customHeight="1">
      <c r="A9" s="85"/>
      <c r="B9" s="88"/>
      <c r="C9" s="88"/>
      <c r="D9" s="73"/>
      <c r="E9" s="73"/>
      <c r="F9" s="75"/>
      <c r="G9" s="78"/>
    </row>
    <row r="10" spans="1:19" s="1" customFormat="1" ht="21.95" customHeight="1">
      <c r="A10" s="85"/>
      <c r="B10" s="88"/>
      <c r="C10" s="89"/>
      <c r="D10" s="74"/>
      <c r="E10" s="74"/>
      <c r="F10" s="76"/>
      <c r="G10" s="79"/>
    </row>
    <row r="11" spans="1:19" s="1" customFormat="1" ht="21.95" customHeight="1">
      <c r="A11" s="85"/>
      <c r="B11" s="88"/>
      <c r="C11" s="90" t="s">
        <v>29</v>
      </c>
      <c r="D11" s="72">
        <v>50000000</v>
      </c>
      <c r="E11" s="72">
        <v>37300000</v>
      </c>
      <c r="F11" s="72">
        <f>E11-D11</f>
        <v>-12700000</v>
      </c>
      <c r="G11" s="77" t="s">
        <v>97</v>
      </c>
    </row>
    <row r="12" spans="1:19" s="1" customFormat="1" ht="21.95" customHeight="1">
      <c r="A12" s="85"/>
      <c r="B12" s="88"/>
      <c r="C12" s="88"/>
      <c r="D12" s="73"/>
      <c r="E12" s="73"/>
      <c r="F12" s="75"/>
      <c r="G12" s="78"/>
    </row>
    <row r="13" spans="1:19" s="1" customFormat="1" ht="21.95" customHeight="1">
      <c r="A13" s="86"/>
      <c r="B13" s="89"/>
      <c r="C13" s="89"/>
      <c r="D13" s="74"/>
      <c r="E13" s="74"/>
      <c r="F13" s="76"/>
      <c r="G13" s="79"/>
    </row>
    <row r="14" spans="1:19" s="20" customFormat="1" ht="21.95" customHeight="1" thickBot="1">
      <c r="A14" s="80"/>
      <c r="B14" s="81"/>
      <c r="C14" s="2" t="s">
        <v>6</v>
      </c>
      <c r="D14" s="3">
        <f>SUM(D8:D13)</f>
        <v>53000000</v>
      </c>
      <c r="E14" s="3">
        <f t="shared" ref="E14:F14" si="1">SUM(E8:E13)</f>
        <v>38300000</v>
      </c>
      <c r="F14" s="3">
        <f t="shared" si="1"/>
        <v>-14700000</v>
      </c>
      <c r="G14" s="23"/>
    </row>
    <row r="15" spans="1:19" ht="21.95" customHeight="1" thickTop="1">
      <c r="A15" s="84" t="s">
        <v>34</v>
      </c>
      <c r="B15" s="87" t="s">
        <v>35</v>
      </c>
      <c r="C15" s="87" t="s">
        <v>36</v>
      </c>
      <c r="D15" s="82">
        <v>23000000</v>
      </c>
      <c r="E15" s="82">
        <v>20000000</v>
      </c>
      <c r="F15" s="82">
        <f>E15-D15</f>
        <v>-3000000</v>
      </c>
      <c r="G15" s="83" t="s">
        <v>95</v>
      </c>
    </row>
    <row r="16" spans="1:19" ht="21.95" customHeight="1">
      <c r="A16" s="85"/>
      <c r="B16" s="88"/>
      <c r="C16" s="88"/>
      <c r="D16" s="73"/>
      <c r="E16" s="73"/>
      <c r="F16" s="75"/>
      <c r="G16" s="78"/>
    </row>
    <row r="17" spans="1:7" ht="21.95" customHeight="1">
      <c r="A17" s="86"/>
      <c r="B17" s="89"/>
      <c r="C17" s="89"/>
      <c r="D17" s="74"/>
      <c r="E17" s="74"/>
      <c r="F17" s="76"/>
      <c r="G17" s="79"/>
    </row>
    <row r="18" spans="1:7" s="21" customFormat="1" ht="21.95" customHeight="1" thickBot="1">
      <c r="A18" s="80"/>
      <c r="B18" s="81"/>
      <c r="C18" s="2" t="s">
        <v>6</v>
      </c>
      <c r="D18" s="3">
        <f>SUM(D15)</f>
        <v>23000000</v>
      </c>
      <c r="E18" s="3">
        <f t="shared" ref="E18:F18" si="2">SUM(E15)</f>
        <v>20000000</v>
      </c>
      <c r="F18" s="3">
        <f t="shared" si="2"/>
        <v>-3000000</v>
      </c>
      <c r="G18" s="23"/>
    </row>
    <row r="19" spans="1:7" ht="21.95" customHeight="1" thickTop="1">
      <c r="A19" s="84" t="s">
        <v>37</v>
      </c>
      <c r="B19" s="87" t="s">
        <v>38</v>
      </c>
      <c r="C19" s="87" t="s">
        <v>39</v>
      </c>
      <c r="D19" s="82">
        <v>500000</v>
      </c>
      <c r="E19" s="82">
        <v>0</v>
      </c>
      <c r="F19" s="82">
        <f>E19-D19</f>
        <v>-500000</v>
      </c>
      <c r="G19" s="83" t="s">
        <v>99</v>
      </c>
    </row>
    <row r="20" spans="1:7" ht="21.95" customHeight="1">
      <c r="A20" s="85"/>
      <c r="B20" s="88"/>
      <c r="C20" s="88"/>
      <c r="D20" s="73"/>
      <c r="E20" s="73"/>
      <c r="F20" s="75"/>
      <c r="G20" s="78"/>
    </row>
    <row r="21" spans="1:7" ht="21.95" customHeight="1">
      <c r="A21" s="85"/>
      <c r="B21" s="88"/>
      <c r="C21" s="89"/>
      <c r="D21" s="74"/>
      <c r="E21" s="74"/>
      <c r="F21" s="76"/>
      <c r="G21" s="79"/>
    </row>
    <row r="22" spans="1:7" ht="21.95" customHeight="1">
      <c r="A22" s="85"/>
      <c r="B22" s="88"/>
      <c r="C22" s="90" t="s">
        <v>40</v>
      </c>
      <c r="D22" s="72">
        <v>500000</v>
      </c>
      <c r="E22" s="72">
        <v>300000</v>
      </c>
      <c r="F22" s="72">
        <f>E22-D22</f>
        <v>-200000</v>
      </c>
      <c r="G22" s="77" t="s">
        <v>98</v>
      </c>
    </row>
    <row r="23" spans="1:7" ht="21.95" customHeight="1">
      <c r="A23" s="85"/>
      <c r="B23" s="88"/>
      <c r="C23" s="88"/>
      <c r="D23" s="73"/>
      <c r="E23" s="73"/>
      <c r="F23" s="75"/>
      <c r="G23" s="78"/>
    </row>
    <row r="24" spans="1:7" ht="21.95" customHeight="1">
      <c r="A24" s="85"/>
      <c r="B24" s="88"/>
      <c r="C24" s="89"/>
      <c r="D24" s="74"/>
      <c r="E24" s="74"/>
      <c r="F24" s="76"/>
      <c r="G24" s="79"/>
    </row>
    <row r="25" spans="1:7" ht="21.95" customHeight="1">
      <c r="A25" s="85"/>
      <c r="B25" s="88"/>
      <c r="C25" s="90" t="s">
        <v>41</v>
      </c>
      <c r="D25" s="72">
        <v>3500000</v>
      </c>
      <c r="E25" s="72">
        <v>1000000</v>
      </c>
      <c r="F25" s="72">
        <f>E25-D25</f>
        <v>-2500000</v>
      </c>
      <c r="G25" s="77" t="s">
        <v>100</v>
      </c>
    </row>
    <row r="26" spans="1:7" ht="21.95" customHeight="1">
      <c r="A26" s="85"/>
      <c r="B26" s="88"/>
      <c r="C26" s="88"/>
      <c r="D26" s="73"/>
      <c r="E26" s="73"/>
      <c r="F26" s="73"/>
      <c r="G26" s="78"/>
    </row>
    <row r="27" spans="1:7" ht="21.95" customHeight="1">
      <c r="A27" s="86"/>
      <c r="B27" s="89"/>
      <c r="C27" s="89"/>
      <c r="D27" s="74"/>
      <c r="E27" s="74"/>
      <c r="F27" s="76"/>
      <c r="G27" s="79"/>
    </row>
    <row r="28" spans="1:7" s="21" customFormat="1" ht="21.95" customHeight="1" thickBot="1">
      <c r="A28" s="66"/>
      <c r="B28" s="67"/>
      <c r="C28" s="11" t="s">
        <v>6</v>
      </c>
      <c r="D28" s="12">
        <f>SUM(D19:D27)</f>
        <v>4500000</v>
      </c>
      <c r="E28" s="12">
        <f t="shared" ref="E28:F28" si="3">SUM(E19:E27)</f>
        <v>1300000</v>
      </c>
      <c r="F28" s="12">
        <f t="shared" si="3"/>
        <v>-3200000</v>
      </c>
      <c r="G28" s="24"/>
    </row>
  </sheetData>
  <mergeCells count="51">
    <mergeCell ref="A8:A13"/>
    <mergeCell ref="B8:B13"/>
    <mergeCell ref="C8:C10"/>
    <mergeCell ref="C11:C13"/>
    <mergeCell ref="G4:G6"/>
    <mergeCell ref="A5:A6"/>
    <mergeCell ref="B5:B6"/>
    <mergeCell ref="C5:C6"/>
    <mergeCell ref="A7:C7"/>
    <mergeCell ref="A4:C4"/>
    <mergeCell ref="D4:F4"/>
    <mergeCell ref="D8:D10"/>
    <mergeCell ref="E8:E10"/>
    <mergeCell ref="F8:F10"/>
    <mergeCell ref="G8:G10"/>
    <mergeCell ref="D11:D13"/>
    <mergeCell ref="E11:E13"/>
    <mergeCell ref="F11:F13"/>
    <mergeCell ref="G11:G13"/>
    <mergeCell ref="D15:D17"/>
    <mergeCell ref="E15:E17"/>
    <mergeCell ref="F15:F17"/>
    <mergeCell ref="G15:G17"/>
    <mergeCell ref="A14:B14"/>
    <mergeCell ref="A15:A17"/>
    <mergeCell ref="B15:B17"/>
    <mergeCell ref="C15:C17"/>
    <mergeCell ref="E19:E21"/>
    <mergeCell ref="F19:F21"/>
    <mergeCell ref="G19:G21"/>
    <mergeCell ref="A19:A27"/>
    <mergeCell ref="B19:B27"/>
    <mergeCell ref="C19:C21"/>
    <mergeCell ref="C22:C24"/>
    <mergeCell ref="C25:C27"/>
    <mergeCell ref="A28:B28"/>
    <mergeCell ref="A1:G1"/>
    <mergeCell ref="A3:G3"/>
    <mergeCell ref="D5:D6"/>
    <mergeCell ref="E5:E6"/>
    <mergeCell ref="F5:F6"/>
    <mergeCell ref="D22:D24"/>
    <mergeCell ref="E22:E24"/>
    <mergeCell ref="F22:F24"/>
    <mergeCell ref="G22:G24"/>
    <mergeCell ref="D25:D27"/>
    <mergeCell ref="E25:E27"/>
    <mergeCell ref="F25:F27"/>
    <mergeCell ref="G25:G27"/>
    <mergeCell ref="A18:B18"/>
    <mergeCell ref="D19:D21"/>
  </mergeCells>
  <phoneticPr fontId="1" type="noConversion"/>
  <printOptions horizontalCentered="1"/>
  <pageMargins left="0.11811023622047245" right="0.11811023622047245" top="0.35433070866141736" bottom="0.19685039370078741" header="0.31496062992125984" footer="0.11811023622047245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topLeftCell="A13" workbookViewId="0">
      <selection activeCell="M34" sqref="M34"/>
    </sheetView>
  </sheetViews>
  <sheetFormatPr defaultRowHeight="12"/>
  <cols>
    <col min="1" max="3" width="10.625" style="5" customWidth="1"/>
    <col min="4" max="6" width="12.625" style="5" customWidth="1"/>
    <col min="7" max="8" width="9.625" style="5" customWidth="1"/>
    <col min="9" max="9" width="15.625" style="5" customWidth="1"/>
    <col min="10" max="12" width="3.625" style="5" customWidth="1"/>
    <col min="13" max="13" width="5.875" style="5" customWidth="1"/>
    <col min="14" max="14" width="12.5" style="5" customWidth="1"/>
    <col min="15" max="15" width="13.625" style="5" customWidth="1"/>
    <col min="16" max="16384" width="9" style="5"/>
  </cols>
  <sheetData>
    <row r="1" spans="1:15" ht="35.1" customHeight="1">
      <c r="A1" s="114" t="s">
        <v>23</v>
      </c>
      <c r="B1" s="114"/>
      <c r="C1" s="114"/>
      <c r="D1" s="114"/>
      <c r="E1" s="114"/>
      <c r="F1" s="114"/>
      <c r="G1" s="114"/>
      <c r="H1" s="114"/>
      <c r="I1" s="114"/>
      <c r="J1" s="25"/>
      <c r="K1" s="25"/>
      <c r="L1" s="25"/>
      <c r="M1" s="25"/>
      <c r="N1" s="25"/>
      <c r="O1" s="25"/>
    </row>
    <row r="2" spans="1:15" ht="15.95" customHeight="1">
      <c r="A2" s="4"/>
    </row>
    <row r="3" spans="1:15" ht="35.1" customHeight="1" thickBot="1">
      <c r="A3" s="115" t="s">
        <v>24</v>
      </c>
      <c r="B3" s="115"/>
      <c r="C3" s="115"/>
      <c r="D3" s="115"/>
      <c r="E3" s="115"/>
      <c r="F3" s="115"/>
      <c r="G3" s="115"/>
      <c r="H3" s="115"/>
      <c r="I3" s="115"/>
      <c r="J3" s="26"/>
      <c r="K3" s="26"/>
      <c r="L3" s="26"/>
      <c r="M3" s="26"/>
      <c r="N3" s="26"/>
      <c r="O3" s="26"/>
    </row>
    <row r="4" spans="1:15" s="1" customFormat="1" ht="30" customHeight="1">
      <c r="A4" s="100" t="s">
        <v>0</v>
      </c>
      <c r="B4" s="101"/>
      <c r="C4" s="102"/>
      <c r="D4" s="103" t="s">
        <v>42</v>
      </c>
      <c r="E4" s="104"/>
      <c r="F4" s="105"/>
      <c r="G4" s="116" t="s">
        <v>1</v>
      </c>
      <c r="H4" s="117"/>
      <c r="I4" s="118"/>
    </row>
    <row r="5" spans="1:15" s="1" customFormat="1" ht="30" customHeight="1">
      <c r="A5" s="95" t="s">
        <v>2</v>
      </c>
      <c r="B5" s="97" t="s">
        <v>3</v>
      </c>
      <c r="C5" s="97" t="s">
        <v>4</v>
      </c>
      <c r="D5" s="71" t="s">
        <v>31</v>
      </c>
      <c r="E5" s="71" t="s">
        <v>30</v>
      </c>
      <c r="F5" s="70" t="s">
        <v>9</v>
      </c>
      <c r="G5" s="119"/>
      <c r="H5" s="120"/>
      <c r="I5" s="121"/>
      <c r="N5" s="43">
        <f>수입!E7-지출!E7</f>
        <v>0</v>
      </c>
    </row>
    <row r="6" spans="1:15" s="1" customFormat="1" ht="30" customHeight="1" thickBot="1">
      <c r="A6" s="96"/>
      <c r="B6" s="71"/>
      <c r="C6" s="71"/>
      <c r="D6" s="71"/>
      <c r="E6" s="71"/>
      <c r="F6" s="71"/>
      <c r="G6" s="119"/>
      <c r="H6" s="120"/>
      <c r="I6" s="121"/>
    </row>
    <row r="7" spans="1:15" s="1" customFormat="1" ht="30" customHeight="1" thickBot="1">
      <c r="A7" s="133" t="s">
        <v>5</v>
      </c>
      <c r="B7" s="134"/>
      <c r="C7" s="135"/>
      <c r="D7" s="28">
        <f>D18+D25+D32+D35</f>
        <v>80500000</v>
      </c>
      <c r="E7" s="28">
        <f>E18+E25+E32+E35</f>
        <v>59600000</v>
      </c>
      <c r="F7" s="28">
        <f>F18+F25+F32+F35</f>
        <v>-20900000</v>
      </c>
      <c r="G7" s="136"/>
      <c r="H7" s="137"/>
      <c r="I7" s="138"/>
    </row>
    <row r="8" spans="1:15" s="1" customFormat="1" ht="21" customHeight="1">
      <c r="A8" s="122" t="s">
        <v>43</v>
      </c>
      <c r="B8" s="92" t="s">
        <v>44</v>
      </c>
      <c r="C8" s="92" t="s">
        <v>46</v>
      </c>
      <c r="D8" s="130">
        <v>800000</v>
      </c>
      <c r="E8" s="130">
        <f>I9</f>
        <v>2000000</v>
      </c>
      <c r="F8" s="130">
        <f>E8-D8</f>
        <v>1200000</v>
      </c>
      <c r="G8" s="128" t="s">
        <v>7</v>
      </c>
      <c r="H8" s="129"/>
      <c r="I8" s="9"/>
    </row>
    <row r="9" spans="1:15" s="1" customFormat="1" ht="21" customHeight="1">
      <c r="A9" s="123"/>
      <c r="B9" s="88"/>
      <c r="C9" s="89"/>
      <c r="D9" s="108"/>
      <c r="E9" s="108"/>
      <c r="F9" s="108"/>
      <c r="G9" s="42">
        <v>500000</v>
      </c>
      <c r="H9" s="15" t="s">
        <v>19</v>
      </c>
      <c r="I9" s="8">
        <f>G9*4</f>
        <v>2000000</v>
      </c>
    </row>
    <row r="10" spans="1:15" s="1" customFormat="1" ht="21" customHeight="1">
      <c r="A10" s="123"/>
      <c r="B10" s="88"/>
      <c r="C10" s="90" t="s">
        <v>47</v>
      </c>
      <c r="D10" s="125">
        <v>400000</v>
      </c>
      <c r="E10" s="125">
        <f>I11</f>
        <v>2000000</v>
      </c>
      <c r="F10" s="125">
        <f>E10-D10</f>
        <v>1600000</v>
      </c>
      <c r="G10" s="126" t="s">
        <v>10</v>
      </c>
      <c r="H10" s="127"/>
      <c r="I10" s="10"/>
    </row>
    <row r="11" spans="1:15" s="1" customFormat="1" ht="21" customHeight="1">
      <c r="A11" s="123"/>
      <c r="B11" s="106"/>
      <c r="C11" s="89"/>
      <c r="D11" s="108"/>
      <c r="E11" s="108"/>
      <c r="F11" s="108"/>
      <c r="G11" s="42">
        <v>500000</v>
      </c>
      <c r="H11" s="14" t="s">
        <v>8</v>
      </c>
      <c r="I11" s="29">
        <f>G11*4</f>
        <v>2000000</v>
      </c>
    </row>
    <row r="12" spans="1:15" s="1" customFormat="1" ht="21" customHeight="1">
      <c r="A12" s="123"/>
      <c r="B12" s="88" t="s">
        <v>45</v>
      </c>
      <c r="C12" s="90" t="s">
        <v>48</v>
      </c>
      <c r="D12" s="125">
        <v>400000</v>
      </c>
      <c r="E12" s="125">
        <v>400000</v>
      </c>
      <c r="F12" s="125">
        <f>E12-D12</f>
        <v>0</v>
      </c>
      <c r="G12" s="126" t="s">
        <v>11</v>
      </c>
      <c r="H12" s="127"/>
      <c r="I12" s="40"/>
    </row>
    <row r="13" spans="1:15" s="1" customFormat="1" ht="21" customHeight="1">
      <c r="A13" s="123"/>
      <c r="B13" s="88"/>
      <c r="C13" s="89"/>
      <c r="D13" s="108"/>
      <c r="E13" s="108"/>
      <c r="F13" s="108"/>
      <c r="G13" s="42">
        <v>100000</v>
      </c>
      <c r="H13" s="14" t="s">
        <v>8</v>
      </c>
      <c r="I13" s="29">
        <v>400000</v>
      </c>
    </row>
    <row r="14" spans="1:15" s="1" customFormat="1" ht="21" customHeight="1">
      <c r="A14" s="123"/>
      <c r="B14" s="88"/>
      <c r="C14" s="90" t="s">
        <v>49</v>
      </c>
      <c r="D14" s="125">
        <v>600000</v>
      </c>
      <c r="E14" s="125">
        <v>600000</v>
      </c>
      <c r="F14" s="125">
        <f>E14-D14</f>
        <v>0</v>
      </c>
      <c r="G14" s="126" t="s">
        <v>12</v>
      </c>
      <c r="H14" s="127"/>
      <c r="I14" s="10"/>
    </row>
    <row r="15" spans="1:15" s="1" customFormat="1" ht="21" customHeight="1">
      <c r="A15" s="123"/>
      <c r="B15" s="88"/>
      <c r="C15" s="89"/>
      <c r="D15" s="108"/>
      <c r="E15" s="108"/>
      <c r="F15" s="108"/>
      <c r="G15" s="42">
        <v>50000</v>
      </c>
      <c r="H15" s="14" t="s">
        <v>13</v>
      </c>
      <c r="I15" s="29">
        <v>600000</v>
      </c>
    </row>
    <row r="16" spans="1:15" s="1" customFormat="1" ht="21" customHeight="1">
      <c r="A16" s="123"/>
      <c r="B16" s="88"/>
      <c r="C16" s="90" t="s">
        <v>50</v>
      </c>
      <c r="D16" s="125">
        <v>600000</v>
      </c>
      <c r="E16" s="125">
        <v>600000</v>
      </c>
      <c r="F16" s="125">
        <f>E16-D16</f>
        <v>0</v>
      </c>
      <c r="G16" s="126" t="s">
        <v>20</v>
      </c>
      <c r="H16" s="127"/>
      <c r="I16" s="10"/>
    </row>
    <row r="17" spans="1:9" s="1" customFormat="1" ht="21" customHeight="1">
      <c r="A17" s="124"/>
      <c r="B17" s="106"/>
      <c r="C17" s="89"/>
      <c r="D17" s="108"/>
      <c r="E17" s="108"/>
      <c r="F17" s="108"/>
      <c r="G17" s="42">
        <v>50000</v>
      </c>
      <c r="H17" s="14" t="s">
        <v>13</v>
      </c>
      <c r="I17" s="29">
        <v>600000</v>
      </c>
    </row>
    <row r="18" spans="1:9" s="39" customFormat="1" ht="21" customHeight="1" thickBot="1">
      <c r="A18" s="33"/>
      <c r="B18" s="41"/>
      <c r="C18" s="34" t="s">
        <v>18</v>
      </c>
      <c r="D18" s="35">
        <f>SUM(D8:D17)</f>
        <v>2800000</v>
      </c>
      <c r="E18" s="35">
        <f t="shared" ref="E18:F18" si="0">SUM(E8:E17)</f>
        <v>5600000</v>
      </c>
      <c r="F18" s="35">
        <f t="shared" si="0"/>
        <v>2800000</v>
      </c>
      <c r="G18" s="36"/>
      <c r="H18" s="37"/>
      <c r="I18" s="38"/>
    </row>
    <row r="19" spans="1:9" s="1" customFormat="1" ht="21" customHeight="1">
      <c r="A19" s="91" t="s">
        <v>51</v>
      </c>
      <c r="B19" s="92" t="s">
        <v>52</v>
      </c>
      <c r="C19" s="92" t="s">
        <v>53</v>
      </c>
      <c r="D19" s="125">
        <v>10000000</v>
      </c>
      <c r="E19" s="125">
        <v>20000000</v>
      </c>
      <c r="F19" s="125">
        <f>E19-D19</f>
        <v>10000000</v>
      </c>
      <c r="G19" s="128" t="s">
        <v>21</v>
      </c>
      <c r="H19" s="129"/>
      <c r="I19" s="9"/>
    </row>
    <row r="20" spans="1:9" s="1" customFormat="1" ht="21" customHeight="1">
      <c r="A20" s="85"/>
      <c r="B20" s="88"/>
      <c r="C20" s="89"/>
      <c r="D20" s="130"/>
      <c r="E20" s="130"/>
      <c r="F20" s="130"/>
      <c r="G20" s="16"/>
      <c r="H20" s="15"/>
      <c r="I20" s="8">
        <v>20000000</v>
      </c>
    </row>
    <row r="21" spans="1:9" s="1" customFormat="1" ht="21" customHeight="1">
      <c r="A21" s="85"/>
      <c r="B21" s="88"/>
      <c r="C21" s="90" t="s">
        <v>54</v>
      </c>
      <c r="D21" s="125">
        <v>0</v>
      </c>
      <c r="E21" s="125">
        <f>I22</f>
        <v>10000000</v>
      </c>
      <c r="F21" s="131">
        <f>E21-D21</f>
        <v>10000000</v>
      </c>
      <c r="G21" s="126" t="s">
        <v>62</v>
      </c>
      <c r="H21" s="127"/>
      <c r="I21" s="10"/>
    </row>
    <row r="22" spans="1:9" s="1" customFormat="1" ht="21" customHeight="1">
      <c r="A22" s="85"/>
      <c r="B22" s="88"/>
      <c r="C22" s="89"/>
      <c r="D22" s="108"/>
      <c r="E22" s="108"/>
      <c r="F22" s="132"/>
      <c r="G22" s="17"/>
      <c r="H22" s="14"/>
      <c r="I22" s="29">
        <v>10000000</v>
      </c>
    </row>
    <row r="23" spans="1:9" s="1" customFormat="1" ht="21" customHeight="1">
      <c r="A23" s="85"/>
      <c r="B23" s="88"/>
      <c r="C23" s="90" t="s">
        <v>55</v>
      </c>
      <c r="D23" s="125">
        <v>0</v>
      </c>
      <c r="E23" s="125"/>
      <c r="F23" s="125">
        <f>E23-D23</f>
        <v>0</v>
      </c>
      <c r="G23" s="126" t="s">
        <v>63</v>
      </c>
      <c r="H23" s="127"/>
      <c r="I23" s="40"/>
    </row>
    <row r="24" spans="1:9" s="1" customFormat="1" ht="21" customHeight="1">
      <c r="A24" s="86"/>
      <c r="B24" s="89"/>
      <c r="C24" s="89"/>
      <c r="D24" s="108"/>
      <c r="E24" s="108"/>
      <c r="F24" s="108"/>
      <c r="G24" s="17"/>
      <c r="H24" s="14"/>
      <c r="I24" s="31"/>
    </row>
    <row r="25" spans="1:9" s="20" customFormat="1" ht="21" customHeight="1" thickBot="1">
      <c r="A25" s="80"/>
      <c r="B25" s="81"/>
      <c r="C25" s="2" t="s">
        <v>6</v>
      </c>
      <c r="D25" s="13">
        <f>SUM(D19:D24)</f>
        <v>10000000</v>
      </c>
      <c r="E25" s="13">
        <f>SUM(E19:E24)</f>
        <v>30000000</v>
      </c>
      <c r="F25" s="13">
        <f>SUM(F19:F24)</f>
        <v>20000000</v>
      </c>
      <c r="G25" s="111"/>
      <c r="H25" s="112"/>
      <c r="I25" s="113"/>
    </row>
    <row r="26" spans="1:9" s="1" customFormat="1" ht="21" customHeight="1" thickTop="1">
      <c r="A26" s="84" t="s">
        <v>56</v>
      </c>
      <c r="B26" s="87" t="s">
        <v>57</v>
      </c>
      <c r="C26" s="87" t="s">
        <v>58</v>
      </c>
      <c r="D26" s="141">
        <v>65000000</v>
      </c>
      <c r="E26" s="141">
        <v>20000000</v>
      </c>
      <c r="F26" s="141">
        <f>E26-D26</f>
        <v>-45000000</v>
      </c>
      <c r="G26" s="109" t="s">
        <v>14</v>
      </c>
      <c r="H26" s="110"/>
      <c r="I26" s="32"/>
    </row>
    <row r="27" spans="1:9" s="1" customFormat="1" ht="21" customHeight="1">
      <c r="A27" s="85"/>
      <c r="B27" s="88"/>
      <c r="C27" s="88"/>
      <c r="D27" s="142"/>
      <c r="E27" s="142"/>
      <c r="F27" s="142"/>
      <c r="G27" s="16"/>
      <c r="H27" s="15"/>
      <c r="I27" s="8">
        <v>5000000</v>
      </c>
    </row>
    <row r="28" spans="1:9" s="1" customFormat="1" ht="21" customHeight="1">
      <c r="A28" s="85"/>
      <c r="B28" s="88"/>
      <c r="C28" s="88"/>
      <c r="D28" s="142"/>
      <c r="E28" s="142"/>
      <c r="F28" s="142"/>
      <c r="G28" s="128" t="s">
        <v>15</v>
      </c>
      <c r="H28" s="129"/>
      <c r="I28" s="30"/>
    </row>
    <row r="29" spans="1:9" s="1" customFormat="1" ht="21" customHeight="1">
      <c r="A29" s="85"/>
      <c r="B29" s="88"/>
      <c r="C29" s="88"/>
      <c r="D29" s="142"/>
      <c r="E29" s="142"/>
      <c r="F29" s="142"/>
      <c r="G29" s="16"/>
      <c r="H29" s="15"/>
      <c r="I29" s="8">
        <v>10000000</v>
      </c>
    </row>
    <row r="30" spans="1:9" s="1" customFormat="1" ht="21" customHeight="1">
      <c r="A30" s="85"/>
      <c r="B30" s="88"/>
      <c r="C30" s="88"/>
      <c r="D30" s="142"/>
      <c r="E30" s="142"/>
      <c r="F30" s="142"/>
      <c r="G30" s="139" t="s">
        <v>22</v>
      </c>
      <c r="H30" s="140"/>
      <c r="I30" s="8"/>
    </row>
    <row r="31" spans="1:9" s="1" customFormat="1" ht="21" customHeight="1">
      <c r="A31" s="86"/>
      <c r="B31" s="89"/>
      <c r="C31" s="89"/>
      <c r="D31" s="132"/>
      <c r="E31" s="132"/>
      <c r="F31" s="132"/>
      <c r="G31" s="16"/>
      <c r="H31" s="15"/>
      <c r="I31" s="8">
        <v>5000000</v>
      </c>
    </row>
    <row r="32" spans="1:9" s="20" customFormat="1" ht="21" customHeight="1" thickBot="1">
      <c r="A32" s="80"/>
      <c r="B32" s="81"/>
      <c r="C32" s="2" t="s">
        <v>6</v>
      </c>
      <c r="D32" s="13">
        <f>SUM(D26)</f>
        <v>65000000</v>
      </c>
      <c r="E32" s="13">
        <f t="shared" ref="E32:F32" si="1">SUM(E26)</f>
        <v>20000000</v>
      </c>
      <c r="F32" s="13">
        <f t="shared" si="1"/>
        <v>-45000000</v>
      </c>
      <c r="G32" s="111"/>
      <c r="H32" s="112"/>
      <c r="I32" s="113"/>
    </row>
    <row r="33" spans="1:9" s="1" customFormat="1" ht="21" customHeight="1" thickTop="1">
      <c r="A33" s="84" t="s">
        <v>59</v>
      </c>
      <c r="B33" s="87" t="s">
        <v>60</v>
      </c>
      <c r="C33" s="87" t="s">
        <v>61</v>
      </c>
      <c r="D33" s="107">
        <v>2700000</v>
      </c>
      <c r="E33" s="107">
        <f>I34</f>
        <v>4000000</v>
      </c>
      <c r="F33" s="107">
        <f>E33-D33</f>
        <v>1300000</v>
      </c>
      <c r="G33" s="109" t="s">
        <v>16</v>
      </c>
      <c r="H33" s="110"/>
      <c r="I33" s="32"/>
    </row>
    <row r="34" spans="1:9" s="1" customFormat="1" ht="21" customHeight="1">
      <c r="A34" s="86"/>
      <c r="B34" s="89"/>
      <c r="C34" s="89"/>
      <c r="D34" s="108"/>
      <c r="E34" s="108"/>
      <c r="F34" s="108"/>
      <c r="G34" s="17"/>
      <c r="H34" s="14"/>
      <c r="I34" s="29">
        <v>4000000</v>
      </c>
    </row>
    <row r="35" spans="1:9" s="20" customFormat="1" ht="21" customHeight="1" thickBot="1">
      <c r="A35" s="80"/>
      <c r="B35" s="81"/>
      <c r="C35" s="2" t="s">
        <v>6</v>
      </c>
      <c r="D35" s="13">
        <f>SUM(D33)</f>
        <v>2700000</v>
      </c>
      <c r="E35" s="13">
        <f t="shared" ref="E35:F35" si="2">SUM(E33)</f>
        <v>4000000</v>
      </c>
      <c r="F35" s="13">
        <f t="shared" si="2"/>
        <v>1300000</v>
      </c>
      <c r="G35" s="111"/>
      <c r="H35" s="112"/>
      <c r="I35" s="113"/>
    </row>
    <row r="36" spans="1:9" s="1" customFormat="1" ht="12.75" thickTop="1"/>
    <row r="37" spans="1:9" s="1" customFormat="1"/>
    <row r="38" spans="1:9" s="1" customFormat="1"/>
    <row r="39" spans="1:9" s="1" customFormat="1"/>
    <row r="40" spans="1:9" s="1" customFormat="1"/>
    <row r="41" spans="1:9" s="1" customFormat="1"/>
    <row r="42" spans="1:9" s="1" customFormat="1"/>
    <row r="43" spans="1:9" s="1" customFormat="1"/>
    <row r="44" spans="1:9" s="1" customFormat="1"/>
  </sheetData>
  <mergeCells count="80">
    <mergeCell ref="A7:C7"/>
    <mergeCell ref="G7:I7"/>
    <mergeCell ref="G30:H30"/>
    <mergeCell ref="D26:D31"/>
    <mergeCell ref="E26:E31"/>
    <mergeCell ref="F26:F31"/>
    <mergeCell ref="G10:H10"/>
    <mergeCell ref="G8:H8"/>
    <mergeCell ref="D14:D15"/>
    <mergeCell ref="E14:E15"/>
    <mergeCell ref="F14:F15"/>
    <mergeCell ref="G14:H14"/>
    <mergeCell ref="D16:D17"/>
    <mergeCell ref="E16:E17"/>
    <mergeCell ref="F16:F17"/>
    <mergeCell ref="D10:D11"/>
    <mergeCell ref="E10:E11"/>
    <mergeCell ref="F10:F11"/>
    <mergeCell ref="D8:D9"/>
    <mergeCell ref="E8:E9"/>
    <mergeCell ref="F8:F9"/>
    <mergeCell ref="D19:D20"/>
    <mergeCell ref="E19:E20"/>
    <mergeCell ref="F19:F20"/>
    <mergeCell ref="G19:H19"/>
    <mergeCell ref="D21:D22"/>
    <mergeCell ref="E21:E22"/>
    <mergeCell ref="F21:F22"/>
    <mergeCell ref="G21:H21"/>
    <mergeCell ref="D12:D13"/>
    <mergeCell ref="E12:E13"/>
    <mergeCell ref="F12:F13"/>
    <mergeCell ref="G12:H12"/>
    <mergeCell ref="G16:H16"/>
    <mergeCell ref="F23:F24"/>
    <mergeCell ref="G23:H23"/>
    <mergeCell ref="A25:B25"/>
    <mergeCell ref="G25:I25"/>
    <mergeCell ref="A35:B35"/>
    <mergeCell ref="G35:I35"/>
    <mergeCell ref="A32:B32"/>
    <mergeCell ref="A33:A34"/>
    <mergeCell ref="B33:B34"/>
    <mergeCell ref="C33:C34"/>
    <mergeCell ref="D23:D24"/>
    <mergeCell ref="E23:E24"/>
    <mergeCell ref="G26:H26"/>
    <mergeCell ref="G28:H28"/>
    <mergeCell ref="D33:D34"/>
    <mergeCell ref="E33:E34"/>
    <mergeCell ref="F33:F34"/>
    <mergeCell ref="G33:H33"/>
    <mergeCell ref="G32:I32"/>
    <mergeCell ref="A1:I1"/>
    <mergeCell ref="A3:I3"/>
    <mergeCell ref="D5:D6"/>
    <mergeCell ref="E5:E6"/>
    <mergeCell ref="F5:F6"/>
    <mergeCell ref="A4:C4"/>
    <mergeCell ref="D4:F4"/>
    <mergeCell ref="A5:A6"/>
    <mergeCell ref="B5:B6"/>
    <mergeCell ref="C5:C6"/>
    <mergeCell ref="G4:I6"/>
    <mergeCell ref="A8:A17"/>
    <mergeCell ref="B12:B17"/>
    <mergeCell ref="B8:B11"/>
    <mergeCell ref="C8:C9"/>
    <mergeCell ref="C10:C11"/>
    <mergeCell ref="C12:C13"/>
    <mergeCell ref="C14:C15"/>
    <mergeCell ref="C16:C17"/>
    <mergeCell ref="C19:C20"/>
    <mergeCell ref="C21:C22"/>
    <mergeCell ref="C23:C24"/>
    <mergeCell ref="A26:A31"/>
    <mergeCell ref="B26:B31"/>
    <mergeCell ref="C26:C31"/>
    <mergeCell ref="A19:A24"/>
    <mergeCell ref="B19:B24"/>
  </mergeCells>
  <phoneticPr fontId="1" type="noConversion"/>
  <printOptions horizontalCentered="1"/>
  <pageMargins left="0.11811023622047245" right="0.11811023622047245" top="0.39370078740157483" bottom="0.27559055118110237" header="0.31496062992125984" footer="0.11811023622047245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9" workbookViewId="0">
      <selection sqref="A1:L30"/>
    </sheetView>
  </sheetViews>
  <sheetFormatPr defaultRowHeight="16.5"/>
  <cols>
    <col min="1" max="2" width="9.625" customWidth="1"/>
    <col min="3" max="3" width="10.625" customWidth="1"/>
    <col min="4" max="6" width="13.625" customWidth="1"/>
    <col min="7" max="9" width="9.625" customWidth="1"/>
    <col min="10" max="12" width="13.625" customWidth="1"/>
  </cols>
  <sheetData>
    <row r="1" spans="1:12" ht="45" customHeight="1" thickBot="1">
      <c r="A1" s="144" t="s">
        <v>78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.100000000000001" customHeight="1">
      <c r="A2" s="145" t="s">
        <v>64</v>
      </c>
      <c r="B2" s="146"/>
      <c r="C2" s="146"/>
      <c r="D2" s="146"/>
      <c r="E2" s="146"/>
      <c r="F2" s="147"/>
      <c r="G2" s="145" t="s">
        <v>65</v>
      </c>
      <c r="H2" s="146"/>
      <c r="I2" s="146"/>
      <c r="J2" s="146"/>
      <c r="K2" s="146"/>
      <c r="L2" s="147"/>
    </row>
    <row r="3" spans="1:12" ht="20.100000000000001" customHeight="1">
      <c r="A3" s="148" t="s">
        <v>0</v>
      </c>
      <c r="B3" s="143"/>
      <c r="C3" s="143"/>
      <c r="D3" s="143" t="s">
        <v>66</v>
      </c>
      <c r="E3" s="143"/>
      <c r="F3" s="44" t="s">
        <v>67</v>
      </c>
      <c r="G3" s="148" t="s">
        <v>0</v>
      </c>
      <c r="H3" s="143"/>
      <c r="I3" s="143"/>
      <c r="J3" s="143" t="s">
        <v>66</v>
      </c>
      <c r="K3" s="143"/>
      <c r="L3" s="44" t="s">
        <v>67</v>
      </c>
    </row>
    <row r="4" spans="1:12" ht="20.100000000000001" customHeight="1">
      <c r="A4" s="148" t="s">
        <v>2</v>
      </c>
      <c r="B4" s="143" t="s">
        <v>68</v>
      </c>
      <c r="C4" s="143" t="s">
        <v>4</v>
      </c>
      <c r="D4" s="45" t="s">
        <v>69</v>
      </c>
      <c r="E4" s="45" t="s">
        <v>70</v>
      </c>
      <c r="F4" s="44" t="s">
        <v>71</v>
      </c>
      <c r="G4" s="149" t="s">
        <v>2</v>
      </c>
      <c r="H4" s="143" t="s">
        <v>68</v>
      </c>
      <c r="I4" s="143" t="s">
        <v>4</v>
      </c>
      <c r="J4" s="65" t="s">
        <v>69</v>
      </c>
      <c r="K4" s="65" t="s">
        <v>70</v>
      </c>
      <c r="L4" s="44" t="s">
        <v>71</v>
      </c>
    </row>
    <row r="5" spans="1:12" ht="20.100000000000001" customHeight="1">
      <c r="A5" s="148"/>
      <c r="B5" s="143"/>
      <c r="C5" s="143"/>
      <c r="D5" s="45" t="s">
        <v>72</v>
      </c>
      <c r="E5" s="45" t="s">
        <v>73</v>
      </c>
      <c r="F5" s="44" t="s">
        <v>74</v>
      </c>
      <c r="G5" s="150"/>
      <c r="H5" s="143"/>
      <c r="I5" s="143"/>
      <c r="J5" s="45" t="s">
        <v>72</v>
      </c>
      <c r="K5" s="45" t="s">
        <v>73</v>
      </c>
      <c r="L5" s="44" t="s">
        <v>74</v>
      </c>
    </row>
    <row r="6" spans="1:12" ht="20.100000000000001" customHeight="1">
      <c r="A6" s="151" t="s">
        <v>5</v>
      </c>
      <c r="B6" s="152"/>
      <c r="C6" s="152"/>
      <c r="D6" s="46">
        <f>D11+D14+D21</f>
        <v>80500000</v>
      </c>
      <c r="E6" s="46">
        <f t="shared" ref="E6:F6" si="0">E11+E14+E21</f>
        <v>59600000</v>
      </c>
      <c r="F6" s="60">
        <f t="shared" si="0"/>
        <v>-20900000</v>
      </c>
      <c r="G6" s="151" t="s">
        <v>5</v>
      </c>
      <c r="H6" s="152"/>
      <c r="I6" s="152"/>
      <c r="J6" s="46">
        <f>J17+J24+J27+J30</f>
        <v>80500000</v>
      </c>
      <c r="K6" s="46">
        <f t="shared" ref="K6:L6" si="1">K17+K24+K27+K30</f>
        <v>59600000</v>
      </c>
      <c r="L6" s="60">
        <f t="shared" si="1"/>
        <v>-20900000</v>
      </c>
    </row>
    <row r="7" spans="1:12" ht="18" customHeight="1">
      <c r="A7" s="153" t="s">
        <v>26</v>
      </c>
      <c r="B7" s="154" t="s">
        <v>27</v>
      </c>
      <c r="C7" s="155" t="s">
        <v>75</v>
      </c>
      <c r="D7" s="157">
        <v>3000000</v>
      </c>
      <c r="E7" s="157">
        <v>1000000</v>
      </c>
      <c r="F7" s="159">
        <f>E7-D7</f>
        <v>-2000000</v>
      </c>
      <c r="G7" s="199" t="s">
        <v>43</v>
      </c>
      <c r="H7" s="154" t="s">
        <v>76</v>
      </c>
      <c r="I7" s="154" t="s">
        <v>46</v>
      </c>
      <c r="J7" s="161">
        <v>800000</v>
      </c>
      <c r="K7" s="161">
        <v>2000000</v>
      </c>
      <c r="L7" s="162">
        <f>K7-J7</f>
        <v>1200000</v>
      </c>
    </row>
    <row r="8" spans="1:12" ht="18" customHeight="1">
      <c r="A8" s="153"/>
      <c r="B8" s="154"/>
      <c r="C8" s="156"/>
      <c r="D8" s="158"/>
      <c r="E8" s="158"/>
      <c r="F8" s="160"/>
      <c r="G8" s="200"/>
      <c r="H8" s="154"/>
      <c r="I8" s="154"/>
      <c r="J8" s="161"/>
      <c r="K8" s="161"/>
      <c r="L8" s="162"/>
    </row>
    <row r="9" spans="1:12" ht="18" customHeight="1">
      <c r="A9" s="153"/>
      <c r="B9" s="154"/>
      <c r="C9" s="163" t="s">
        <v>77</v>
      </c>
      <c r="D9" s="164">
        <v>50000000</v>
      </c>
      <c r="E9" s="164">
        <v>37300000</v>
      </c>
      <c r="F9" s="159">
        <f>E9-D9</f>
        <v>-12700000</v>
      </c>
      <c r="G9" s="200"/>
      <c r="H9" s="154"/>
      <c r="I9" s="154" t="s">
        <v>82</v>
      </c>
      <c r="J9" s="161">
        <v>400000</v>
      </c>
      <c r="K9" s="161">
        <v>2000000</v>
      </c>
      <c r="L9" s="162">
        <f>K9-J9</f>
        <v>1600000</v>
      </c>
    </row>
    <row r="10" spans="1:12" ht="18" customHeight="1">
      <c r="A10" s="153"/>
      <c r="B10" s="154"/>
      <c r="C10" s="156"/>
      <c r="D10" s="158"/>
      <c r="E10" s="158"/>
      <c r="F10" s="160"/>
      <c r="G10" s="200"/>
      <c r="H10" s="154"/>
      <c r="I10" s="154"/>
      <c r="J10" s="161"/>
      <c r="K10" s="161"/>
      <c r="L10" s="162"/>
    </row>
    <row r="11" spans="1:12" ht="18" customHeight="1">
      <c r="A11" s="165"/>
      <c r="B11" s="166"/>
      <c r="C11" s="47"/>
      <c r="D11" s="48">
        <f>SUM(D7:D10)</f>
        <v>53000000</v>
      </c>
      <c r="E11" s="48">
        <f t="shared" ref="E11:F11" si="2">SUM(E7:E10)</f>
        <v>38300000</v>
      </c>
      <c r="F11" s="63">
        <f t="shared" si="2"/>
        <v>-14700000</v>
      </c>
      <c r="G11" s="200"/>
      <c r="H11" s="154" t="s">
        <v>86</v>
      </c>
      <c r="I11" s="154" t="s">
        <v>83</v>
      </c>
      <c r="J11" s="167">
        <v>400000</v>
      </c>
      <c r="K11" s="167">
        <v>400000</v>
      </c>
      <c r="L11" s="162">
        <f t="shared" ref="L11" si="3">K11-J11</f>
        <v>0</v>
      </c>
    </row>
    <row r="12" spans="1:12" ht="18" customHeight="1">
      <c r="A12" s="170" t="s">
        <v>34</v>
      </c>
      <c r="B12" s="154" t="s">
        <v>35</v>
      </c>
      <c r="C12" s="163" t="s">
        <v>79</v>
      </c>
      <c r="D12" s="164">
        <v>23000000</v>
      </c>
      <c r="E12" s="171">
        <v>20000000</v>
      </c>
      <c r="F12" s="168">
        <f>E12-D12</f>
        <v>-3000000</v>
      </c>
      <c r="G12" s="200"/>
      <c r="H12" s="154"/>
      <c r="I12" s="154"/>
      <c r="J12" s="167"/>
      <c r="K12" s="167"/>
      <c r="L12" s="162"/>
    </row>
    <row r="13" spans="1:12" ht="18" customHeight="1">
      <c r="A13" s="153"/>
      <c r="B13" s="154"/>
      <c r="C13" s="156"/>
      <c r="D13" s="157"/>
      <c r="E13" s="172"/>
      <c r="F13" s="169"/>
      <c r="G13" s="200"/>
      <c r="H13" s="154"/>
      <c r="I13" s="184" t="s">
        <v>84</v>
      </c>
      <c r="J13" s="167">
        <v>600000</v>
      </c>
      <c r="K13" s="167">
        <v>600000</v>
      </c>
      <c r="L13" s="162">
        <f t="shared" ref="L13" si="4">K13-J13</f>
        <v>0</v>
      </c>
    </row>
    <row r="14" spans="1:12" ht="18" customHeight="1">
      <c r="A14" s="165"/>
      <c r="B14" s="166"/>
      <c r="C14" s="47"/>
      <c r="D14" s="48">
        <f>SUM(D12:D13)</f>
        <v>23000000</v>
      </c>
      <c r="E14" s="48">
        <f>SUM(E12:E13)</f>
        <v>20000000</v>
      </c>
      <c r="F14" s="63">
        <f>SUM(F12:F13)</f>
        <v>-3000000</v>
      </c>
      <c r="G14" s="200"/>
      <c r="H14" s="154"/>
      <c r="I14" s="184"/>
      <c r="J14" s="167"/>
      <c r="K14" s="167"/>
      <c r="L14" s="162"/>
    </row>
    <row r="15" spans="1:12" ht="18" customHeight="1">
      <c r="A15" s="174" t="s">
        <v>37</v>
      </c>
      <c r="B15" s="177" t="s">
        <v>38</v>
      </c>
      <c r="C15" s="154" t="s">
        <v>80</v>
      </c>
      <c r="D15" s="180">
        <v>500000</v>
      </c>
      <c r="E15" s="180"/>
      <c r="F15" s="182">
        <f>E15-D15</f>
        <v>-500000</v>
      </c>
      <c r="G15" s="200"/>
      <c r="H15" s="154"/>
      <c r="I15" s="184" t="s">
        <v>85</v>
      </c>
      <c r="J15" s="173">
        <v>600000</v>
      </c>
      <c r="K15" s="173">
        <v>600000</v>
      </c>
      <c r="L15" s="162">
        <f t="shared" ref="L15" si="5">K15-J15</f>
        <v>0</v>
      </c>
    </row>
    <row r="16" spans="1:12" ht="18" customHeight="1">
      <c r="A16" s="175"/>
      <c r="B16" s="178"/>
      <c r="C16" s="154"/>
      <c r="D16" s="181"/>
      <c r="E16" s="181"/>
      <c r="F16" s="183"/>
      <c r="G16" s="200"/>
      <c r="H16" s="154"/>
      <c r="I16" s="184"/>
      <c r="J16" s="173"/>
      <c r="K16" s="173"/>
      <c r="L16" s="162"/>
    </row>
    <row r="17" spans="1:12" ht="18" customHeight="1">
      <c r="A17" s="175"/>
      <c r="B17" s="178"/>
      <c r="C17" s="154" t="s">
        <v>81</v>
      </c>
      <c r="D17" s="167">
        <v>500000</v>
      </c>
      <c r="E17" s="167">
        <v>300000</v>
      </c>
      <c r="F17" s="182">
        <f t="shared" ref="F17" si="6">E17-D17</f>
        <v>-200000</v>
      </c>
      <c r="G17" s="61"/>
      <c r="H17" s="50"/>
      <c r="I17" s="50"/>
      <c r="J17" s="58">
        <f>SUM(J7:J16)</f>
        <v>2800000</v>
      </c>
      <c r="K17" s="58">
        <f t="shared" ref="K17:L17" si="7">SUM(K7:K16)</f>
        <v>5600000</v>
      </c>
      <c r="L17" s="62">
        <f t="shared" si="7"/>
        <v>2800000</v>
      </c>
    </row>
    <row r="18" spans="1:12" ht="18" customHeight="1">
      <c r="A18" s="175"/>
      <c r="B18" s="178"/>
      <c r="C18" s="154"/>
      <c r="D18" s="167"/>
      <c r="E18" s="167"/>
      <c r="F18" s="183"/>
      <c r="G18" s="202" t="s">
        <v>87</v>
      </c>
      <c r="H18" s="184" t="s">
        <v>88</v>
      </c>
      <c r="I18" s="187" t="s">
        <v>89</v>
      </c>
      <c r="J18" s="188">
        <v>10000000</v>
      </c>
      <c r="K18" s="188">
        <v>20000000</v>
      </c>
      <c r="L18" s="189">
        <f>K18-J18</f>
        <v>10000000</v>
      </c>
    </row>
    <row r="19" spans="1:12" ht="18" customHeight="1">
      <c r="A19" s="175"/>
      <c r="B19" s="178"/>
      <c r="C19" s="190" t="s">
        <v>41</v>
      </c>
      <c r="D19" s="192">
        <v>3500000</v>
      </c>
      <c r="E19" s="192">
        <v>1000000</v>
      </c>
      <c r="F19" s="182">
        <f t="shared" ref="F19" si="8">E19-D19</f>
        <v>-2500000</v>
      </c>
      <c r="G19" s="202"/>
      <c r="H19" s="184"/>
      <c r="I19" s="187"/>
      <c r="J19" s="188"/>
      <c r="K19" s="188"/>
      <c r="L19" s="189"/>
    </row>
    <row r="20" spans="1:12" ht="18" customHeight="1">
      <c r="A20" s="176"/>
      <c r="B20" s="179"/>
      <c r="C20" s="191"/>
      <c r="D20" s="193"/>
      <c r="E20" s="193"/>
      <c r="F20" s="183"/>
      <c r="G20" s="202"/>
      <c r="H20" s="184"/>
      <c r="I20" s="187" t="s">
        <v>90</v>
      </c>
      <c r="J20" s="188"/>
      <c r="K20" s="188">
        <v>10000000</v>
      </c>
      <c r="L20" s="189">
        <f t="shared" ref="L20" si="9">K20-J20</f>
        <v>10000000</v>
      </c>
    </row>
    <row r="21" spans="1:12" ht="18" customHeight="1" thickBot="1">
      <c r="A21" s="185"/>
      <c r="B21" s="186"/>
      <c r="C21" s="51"/>
      <c r="D21" s="52">
        <f>SUM(D15:D20)</f>
        <v>4500000</v>
      </c>
      <c r="E21" s="52">
        <f t="shared" ref="E21:F21" si="10">SUM(E15:E20)</f>
        <v>1300000</v>
      </c>
      <c r="F21" s="64">
        <f t="shared" si="10"/>
        <v>-3200000</v>
      </c>
      <c r="G21" s="202"/>
      <c r="H21" s="184"/>
      <c r="I21" s="187"/>
      <c r="J21" s="188"/>
      <c r="K21" s="188"/>
      <c r="L21" s="189"/>
    </row>
    <row r="22" spans="1:12" ht="18" customHeight="1">
      <c r="A22" s="195"/>
      <c r="B22" s="196"/>
      <c r="C22" s="196"/>
      <c r="D22" s="196"/>
      <c r="E22" s="196"/>
      <c r="F22" s="196"/>
      <c r="G22" s="202"/>
      <c r="H22" s="184"/>
      <c r="I22" s="187" t="s">
        <v>91</v>
      </c>
      <c r="J22" s="188"/>
      <c r="K22" s="188"/>
      <c r="L22" s="189">
        <f t="shared" ref="L22" si="11">K22-J22</f>
        <v>0</v>
      </c>
    </row>
    <row r="23" spans="1:12" ht="18" customHeight="1">
      <c r="A23" s="195"/>
      <c r="B23" s="196"/>
      <c r="C23" s="196"/>
      <c r="D23" s="196"/>
      <c r="E23" s="196"/>
      <c r="F23" s="196"/>
      <c r="G23" s="202"/>
      <c r="H23" s="184"/>
      <c r="I23" s="187"/>
      <c r="J23" s="188"/>
      <c r="K23" s="188"/>
      <c r="L23" s="189"/>
    </row>
    <row r="24" spans="1:12" ht="18" customHeight="1">
      <c r="A24" s="195"/>
      <c r="B24" s="196"/>
      <c r="C24" s="196"/>
      <c r="D24" s="196"/>
      <c r="E24" s="196"/>
      <c r="F24" s="196"/>
      <c r="G24" s="49"/>
      <c r="H24" s="50"/>
      <c r="I24" s="59"/>
      <c r="J24" s="58">
        <f>SUM(J18:J23)</f>
        <v>10000000</v>
      </c>
      <c r="K24" s="58">
        <f t="shared" ref="K24:L24" si="12">SUM(K18:K23)</f>
        <v>30000000</v>
      </c>
      <c r="L24" s="62">
        <f t="shared" si="12"/>
        <v>20000000</v>
      </c>
    </row>
    <row r="25" spans="1:12" ht="18" customHeight="1">
      <c r="A25" s="195"/>
      <c r="B25" s="196"/>
      <c r="C25" s="196"/>
      <c r="D25" s="196"/>
      <c r="E25" s="196"/>
      <c r="F25" s="196"/>
      <c r="G25" s="202" t="s">
        <v>92</v>
      </c>
      <c r="H25" s="154" t="s">
        <v>93</v>
      </c>
      <c r="I25" s="184" t="s">
        <v>94</v>
      </c>
      <c r="J25" s="187">
        <v>65000000</v>
      </c>
      <c r="K25" s="187">
        <v>20000000</v>
      </c>
      <c r="L25" s="194">
        <f>K25-J25</f>
        <v>-45000000</v>
      </c>
    </row>
    <row r="26" spans="1:12" ht="18" customHeight="1">
      <c r="A26" s="195"/>
      <c r="B26" s="196"/>
      <c r="C26" s="196"/>
      <c r="D26" s="196"/>
      <c r="E26" s="196"/>
      <c r="F26" s="196"/>
      <c r="G26" s="202"/>
      <c r="H26" s="154"/>
      <c r="I26" s="184"/>
      <c r="J26" s="187"/>
      <c r="K26" s="187"/>
      <c r="L26" s="194"/>
    </row>
    <row r="27" spans="1:12" ht="18" customHeight="1">
      <c r="A27" s="195"/>
      <c r="B27" s="196"/>
      <c r="C27" s="196"/>
      <c r="D27" s="196"/>
      <c r="E27" s="196"/>
      <c r="F27" s="196"/>
      <c r="G27" s="49"/>
      <c r="H27" s="50"/>
      <c r="I27" s="50"/>
      <c r="J27" s="58">
        <f>J25</f>
        <v>65000000</v>
      </c>
      <c r="K27" s="58">
        <f t="shared" ref="K27:L27" si="13">K25</f>
        <v>20000000</v>
      </c>
      <c r="L27" s="62">
        <f t="shared" si="13"/>
        <v>-45000000</v>
      </c>
    </row>
    <row r="28" spans="1:12" ht="18" customHeight="1">
      <c r="A28" s="195"/>
      <c r="B28" s="196"/>
      <c r="C28" s="196"/>
      <c r="D28" s="196"/>
      <c r="E28" s="196"/>
      <c r="F28" s="196"/>
      <c r="G28" s="201" t="s">
        <v>59</v>
      </c>
      <c r="H28" s="184" t="s">
        <v>60</v>
      </c>
      <c r="I28" s="184" t="s">
        <v>61</v>
      </c>
      <c r="J28" s="187">
        <v>2700000</v>
      </c>
      <c r="K28" s="187">
        <v>4000000</v>
      </c>
      <c r="L28" s="194">
        <f>K28-J28</f>
        <v>1300000</v>
      </c>
    </row>
    <row r="29" spans="1:12" ht="18" customHeight="1">
      <c r="A29" s="195"/>
      <c r="B29" s="196"/>
      <c r="C29" s="196"/>
      <c r="D29" s="196"/>
      <c r="E29" s="196"/>
      <c r="F29" s="196"/>
      <c r="G29" s="201"/>
      <c r="H29" s="184"/>
      <c r="I29" s="184"/>
      <c r="J29" s="187"/>
      <c r="K29" s="187"/>
      <c r="L29" s="194"/>
    </row>
    <row r="30" spans="1:12" ht="18" customHeight="1" thickBot="1">
      <c r="A30" s="197"/>
      <c r="B30" s="198"/>
      <c r="C30" s="198"/>
      <c r="D30" s="198"/>
      <c r="E30" s="198"/>
      <c r="F30" s="198"/>
      <c r="G30" s="53"/>
      <c r="H30" s="54"/>
      <c r="I30" s="55"/>
      <c r="J30" s="56">
        <f>SUM(J28)</f>
        <v>2700000</v>
      </c>
      <c r="K30" s="56">
        <f t="shared" ref="K30:L30" si="14">SUM(K28)</f>
        <v>4000000</v>
      </c>
      <c r="L30" s="57">
        <f t="shared" si="14"/>
        <v>1300000</v>
      </c>
    </row>
  </sheetData>
  <mergeCells count="98">
    <mergeCell ref="H18:H23"/>
    <mergeCell ref="G25:G26"/>
    <mergeCell ref="H25:H26"/>
    <mergeCell ref="J20:J21"/>
    <mergeCell ref="I28:I29"/>
    <mergeCell ref="J28:J29"/>
    <mergeCell ref="K28:K29"/>
    <mergeCell ref="L28:L29"/>
    <mergeCell ref="A22:F30"/>
    <mergeCell ref="I25:I26"/>
    <mergeCell ref="J25:J26"/>
    <mergeCell ref="K25:K26"/>
    <mergeCell ref="L25:L26"/>
    <mergeCell ref="I22:I23"/>
    <mergeCell ref="J22:J23"/>
    <mergeCell ref="G28:G29"/>
    <mergeCell ref="H28:H29"/>
    <mergeCell ref="K22:K23"/>
    <mergeCell ref="L22:L23"/>
    <mergeCell ref="G18:G23"/>
    <mergeCell ref="A21:B21"/>
    <mergeCell ref="I20:I21"/>
    <mergeCell ref="K20:K21"/>
    <mergeCell ref="L20:L21"/>
    <mergeCell ref="C19:C20"/>
    <mergeCell ref="D19:D20"/>
    <mergeCell ref="E19:E20"/>
    <mergeCell ref="F19:F20"/>
    <mergeCell ref="I18:I19"/>
    <mergeCell ref="J18:J19"/>
    <mergeCell ref="C17:C18"/>
    <mergeCell ref="D17:D18"/>
    <mergeCell ref="E17:E18"/>
    <mergeCell ref="F17:F18"/>
    <mergeCell ref="K18:K19"/>
    <mergeCell ref="L18:L19"/>
    <mergeCell ref="J15:J16"/>
    <mergeCell ref="K15:K16"/>
    <mergeCell ref="L15:L16"/>
    <mergeCell ref="A14:B14"/>
    <mergeCell ref="A15:A20"/>
    <mergeCell ref="B15:B20"/>
    <mergeCell ref="C15:C16"/>
    <mergeCell ref="D15:D16"/>
    <mergeCell ref="E15:E16"/>
    <mergeCell ref="F15:F16"/>
    <mergeCell ref="L13:L14"/>
    <mergeCell ref="I15:I16"/>
    <mergeCell ref="I13:I14"/>
    <mergeCell ref="J13:J14"/>
    <mergeCell ref="K13:K14"/>
    <mergeCell ref="G7:G16"/>
    <mergeCell ref="A11:B11"/>
    <mergeCell ref="I11:I12"/>
    <mergeCell ref="J11:J12"/>
    <mergeCell ref="K11:K12"/>
    <mergeCell ref="L11:L12"/>
    <mergeCell ref="F12:F13"/>
    <mergeCell ref="A12:A13"/>
    <mergeCell ref="B12:B13"/>
    <mergeCell ref="C12:C13"/>
    <mergeCell ref="D12:D13"/>
    <mergeCell ref="E12:E13"/>
    <mergeCell ref="H11:H16"/>
    <mergeCell ref="J7:J8"/>
    <mergeCell ref="K7:K8"/>
    <mergeCell ref="L7:L8"/>
    <mergeCell ref="C9:C10"/>
    <mergeCell ref="D9:D10"/>
    <mergeCell ref="E9:E10"/>
    <mergeCell ref="F9:F10"/>
    <mergeCell ref="I9:I10"/>
    <mergeCell ref="J9:J10"/>
    <mergeCell ref="K9:K10"/>
    <mergeCell ref="L9:L10"/>
    <mergeCell ref="H7:H10"/>
    <mergeCell ref="A6:C6"/>
    <mergeCell ref="G6:I6"/>
    <mergeCell ref="A7:A10"/>
    <mergeCell ref="B7:B10"/>
    <mergeCell ref="C7:C8"/>
    <mergeCell ref="D7:D8"/>
    <mergeCell ref="E7:E8"/>
    <mergeCell ref="F7:F8"/>
    <mergeCell ref="I7:I8"/>
    <mergeCell ref="I4:I5"/>
    <mergeCell ref="A1:L1"/>
    <mergeCell ref="A2:F2"/>
    <mergeCell ref="G2:L2"/>
    <mergeCell ref="A3:C3"/>
    <mergeCell ref="D3:E3"/>
    <mergeCell ref="G3:I3"/>
    <mergeCell ref="J3:K3"/>
    <mergeCell ref="A4:A5"/>
    <mergeCell ref="B4:B5"/>
    <mergeCell ref="C4:C5"/>
    <mergeCell ref="G4:G5"/>
    <mergeCell ref="H4:H5"/>
  </mergeCells>
  <phoneticPr fontId="1" type="noConversion"/>
  <printOptions horizontalCentered="1"/>
  <pageMargins left="0.11811023622047245" right="0.19685039370078741" top="0.74803149606299213" bottom="0.74803149606299213" header="0.31496062992125984" footer="0.31496062992125984"/>
  <pageSetup paperSize="9" scale="6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수입</vt:lpstr>
      <vt:lpstr>지출</vt:lpstr>
      <vt:lpstr>총괄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사용자</cp:lastModifiedBy>
  <cp:lastPrinted>2018-12-21T07:11:04Z</cp:lastPrinted>
  <dcterms:created xsi:type="dcterms:W3CDTF">2018-10-16T06:51:19Z</dcterms:created>
  <dcterms:modified xsi:type="dcterms:W3CDTF">2018-12-21T07:11:34Z</dcterms:modified>
</cp:coreProperties>
</file>